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Arkusz1" sheetId="1" r:id="rId1"/>
    <sheet name="Arkusz2" sheetId="2" r:id="rId2"/>
    <sheet name="Arkusz3" sheetId="3" r:id="rId3"/>
  </sheets>
  <definedNames>
    <definedName name="L">Arkusz1!$F$18</definedName>
    <definedName name="M_1">Arkusz1!$F$30</definedName>
    <definedName name="M_2">Arkusz1!$F$31</definedName>
    <definedName name="M_3">Arkusz1!$F$32</definedName>
    <definedName name="M_4">Arkusz1!$F$33</definedName>
    <definedName name="M_max">Arkusz1!$F$34</definedName>
    <definedName name="P_1">Arkusz1!$F$19</definedName>
    <definedName name="P_2">Arkusz1!$F$21</definedName>
    <definedName name="P_3">Arkusz1!$F$23</definedName>
    <definedName name="P_4">Arkusz1!$F$25</definedName>
    <definedName name="R_1">Arkusz1!$F$20</definedName>
    <definedName name="R_2">Arkusz1!$F$24</definedName>
    <definedName name="S_M">Arkusz1!$F$26</definedName>
    <definedName name="S_V">Arkusz1!$E$34</definedName>
    <definedName name="solver_adj" localSheetId="0" hidden="1">Arkusz1!$G$30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Arkusz1!$E$34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V_1">Arkusz1!$E$30</definedName>
    <definedName name="V_1V">Arkusz1!$H$30</definedName>
    <definedName name="V_2">Arkusz1!$E$31</definedName>
    <definedName name="V_2V">Arkusz1!$H$31</definedName>
    <definedName name="V_3">Arkusz1!$E$32</definedName>
    <definedName name="V_3V">Arkusz1!$H$32</definedName>
    <definedName name="V_4">Arkusz1!$E$33</definedName>
    <definedName name="V_4V">Arkusz1!$H$33</definedName>
    <definedName name="x_1">Arkusz1!$D$30</definedName>
    <definedName name="x_1V">Arkusz1!$G$30</definedName>
    <definedName name="x_2">Arkusz1!$D$31</definedName>
    <definedName name="x_2V">Arkusz1!$G$31</definedName>
    <definedName name="x_3">Arkusz1!$D$32</definedName>
    <definedName name="x_3V">Arkusz1!$G$32</definedName>
    <definedName name="x_4">Arkusz1!$D$33</definedName>
    <definedName name="x_4V">Arkusz1!$G$33</definedName>
    <definedName name="Z">Arkusz1!$F$22</definedName>
  </definedNames>
  <calcPr calcId="145621"/>
</workbook>
</file>

<file path=xl/calcChain.xml><?xml version="1.0" encoding="utf-8"?>
<calcChain xmlns="http://schemas.openxmlformats.org/spreadsheetml/2006/main">
  <c r="H30" i="1" l="1"/>
  <c r="E30" i="1"/>
  <c r="G31" i="1"/>
  <c r="H31" i="1" s="1"/>
  <c r="G32" i="1" l="1"/>
  <c r="H32" i="1" s="1"/>
  <c r="G33" i="1" l="1"/>
  <c r="H33" i="1" s="1"/>
  <c r="H34" i="1" s="1"/>
  <c r="D31" i="1" l="1"/>
  <c r="F26" i="1"/>
  <c r="E31" i="1" l="1"/>
  <c r="D32" i="1"/>
  <c r="E32" i="1" l="1"/>
  <c r="D33" i="1"/>
  <c r="E33" i="1" l="1"/>
  <c r="E34" i="1" l="1"/>
  <c r="F30" i="1" l="1"/>
  <c r="F31" i="1"/>
  <c r="F33" i="1"/>
  <c r="F32" i="1"/>
  <c r="F34" i="1" l="1"/>
</calcChain>
</file>

<file path=xl/sharedStrings.xml><?xml version="1.0" encoding="utf-8"?>
<sst xmlns="http://schemas.openxmlformats.org/spreadsheetml/2006/main" count="33" uniqueCount="24">
  <si>
    <t>m</t>
  </si>
  <si>
    <t>kN</t>
  </si>
  <si>
    <t>Wielkość</t>
  </si>
  <si>
    <t>L</t>
  </si>
  <si>
    <t>Σ</t>
  </si>
  <si>
    <t>z</t>
  </si>
  <si>
    <t>Zmienna</t>
  </si>
  <si>
    <t>D</t>
  </si>
  <si>
    <t>Długość belki</t>
  </si>
  <si>
    <t>Suwnica 1</t>
  </si>
  <si>
    <t>Suwnica 2</t>
  </si>
  <si>
    <t>Odległość</t>
  </si>
  <si>
    <r>
      <t>P</t>
    </r>
    <r>
      <rPr>
        <vertAlign val="subscript"/>
        <sz val="14"/>
        <color theme="1"/>
        <rFont val="Calibri"/>
        <family val="2"/>
        <charset val="238"/>
        <scheme val="minor"/>
      </rPr>
      <t>1,1</t>
    </r>
  </si>
  <si>
    <r>
      <t>P</t>
    </r>
    <r>
      <rPr>
        <vertAlign val="subscript"/>
        <sz val="14"/>
        <color theme="1"/>
        <rFont val="Calibri"/>
        <family val="2"/>
        <charset val="238"/>
        <scheme val="minor"/>
      </rPr>
      <t>2,1</t>
    </r>
  </si>
  <si>
    <r>
      <t>P</t>
    </r>
    <r>
      <rPr>
        <vertAlign val="subscript"/>
        <sz val="14"/>
        <color theme="1"/>
        <rFont val="Calibri"/>
        <family val="2"/>
        <charset val="238"/>
        <scheme val="minor"/>
      </rPr>
      <t>2,2</t>
    </r>
  </si>
  <si>
    <r>
      <t>x</t>
    </r>
    <r>
      <rPr>
        <vertAlign val="subscript"/>
        <sz val="14"/>
        <color theme="1"/>
        <rFont val="Calibri"/>
        <family val="2"/>
        <charset val="238"/>
        <scheme val="minor"/>
      </rPr>
      <t>i</t>
    </r>
    <r>
      <rPr>
        <sz val="14"/>
        <color theme="1"/>
        <rFont val="Calibri"/>
        <family val="2"/>
        <charset val="238"/>
        <scheme val="minor"/>
      </rPr>
      <t xml:space="preserve"> [m]</t>
    </r>
  </si>
  <si>
    <r>
      <t>V</t>
    </r>
    <r>
      <rPr>
        <vertAlign val="subscript"/>
        <sz val="14"/>
        <color theme="1"/>
        <rFont val="Calibri"/>
        <family val="2"/>
        <charset val="238"/>
        <scheme val="minor"/>
      </rPr>
      <t>i</t>
    </r>
  </si>
  <si>
    <r>
      <t>M</t>
    </r>
    <r>
      <rPr>
        <vertAlign val="subscript"/>
        <sz val="14"/>
        <color theme="1"/>
        <rFont val="Calibri"/>
        <family val="2"/>
        <charset val="238"/>
        <scheme val="minor"/>
      </rPr>
      <t>i</t>
    </r>
  </si>
  <si>
    <t>Dane zestawu suwnic</t>
  </si>
  <si>
    <r>
      <t>R</t>
    </r>
    <r>
      <rPr>
        <vertAlign val="subscript"/>
        <sz val="14"/>
        <color theme="1"/>
        <rFont val="Calibri"/>
        <family val="2"/>
        <charset val="238"/>
        <scheme val="minor"/>
      </rPr>
      <t>1</t>
    </r>
  </si>
  <si>
    <r>
      <t>P</t>
    </r>
    <r>
      <rPr>
        <vertAlign val="subscript"/>
        <sz val="14"/>
        <color theme="1"/>
        <rFont val="Calibri"/>
        <family val="2"/>
        <charset val="238"/>
        <scheme val="minor"/>
      </rPr>
      <t>1,2</t>
    </r>
  </si>
  <si>
    <r>
      <t>R</t>
    </r>
    <r>
      <rPr>
        <vertAlign val="subscript"/>
        <sz val="14"/>
        <color theme="1"/>
        <rFont val="Calibri"/>
        <family val="2"/>
        <charset val="238"/>
        <scheme val="minor"/>
      </rPr>
      <t>2</t>
    </r>
  </si>
  <si>
    <t>Ustawienie dla max M</t>
  </si>
  <si>
    <t>max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</si>
</sst>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bscript"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</xdr:row>
      <xdr:rowOff>142875</xdr:rowOff>
    </xdr:from>
    <xdr:to>
      <xdr:col>10</xdr:col>
      <xdr:colOff>666750</xdr:colOff>
      <xdr:row>25</xdr:row>
      <xdr:rowOff>161925</xdr:rowOff>
    </xdr:to>
    <xdr:sp macro="" textlink="">
      <xdr:nvSpPr>
        <xdr:cNvPr id="7" name="pole tekstowe 6"/>
        <xdr:cNvSpPr txBox="1"/>
      </xdr:nvSpPr>
      <xdr:spPr>
        <a:xfrm>
          <a:off x="5210176" y="714375"/>
          <a:ext cx="2438399" cy="5286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endParaRPr lang="pl-PL" sz="1200"/>
        </a:p>
        <a:p>
          <a:pPr algn="just"/>
          <a:r>
            <a:rPr lang="pl-PL" sz="1400"/>
            <a:t>W</a:t>
          </a:r>
          <a:r>
            <a:rPr lang="pl-PL" sz="1400" baseline="0"/>
            <a:t> celu ustalenia położenia zestawu suwnic, realizujacego maksymalny moment na belce jednoprzęsłowej:</a:t>
          </a:r>
        </a:p>
        <a:p>
          <a:pPr algn="just"/>
          <a:r>
            <a:rPr lang="pl-PL" sz="1400" baseline="0"/>
            <a:t>1) sprawdż, czy w Excelu jest zainstalowany dodatek Solver. Jeśłi nie, to wykonaj: Plik/Opcje/Dodatki/Przejdź/Zanacz Solver/OK</a:t>
          </a:r>
        </a:p>
        <a:p>
          <a:pPr algn="just"/>
          <a:r>
            <a:rPr lang="pl-PL" sz="1400" baseline="0"/>
            <a:t>2) Wpisz  dane: </a:t>
          </a:r>
        </a:p>
        <a:p>
          <a:pPr algn="just"/>
          <a:r>
            <a:rPr lang="pl-PL" sz="1400" baseline="0"/>
            <a:t>L-długośc belki,  </a:t>
          </a:r>
        </a:p>
        <a:p>
          <a:pPr algn="just"/>
          <a:r>
            <a:rPr lang="pl-PL" sz="1400" baseline="0"/>
            <a:t>Pi,j - naciski koła j (j=1,2) dla i (i=1,2) tej suwnicy; </a:t>
          </a:r>
        </a:p>
        <a:p>
          <a:pPr algn="just"/>
          <a:r>
            <a:rPr lang="pl-PL" sz="1400" baseline="0"/>
            <a:t>Ri- rozstaw kół  i-tej suwnicy</a:t>
          </a:r>
        </a:p>
        <a:p>
          <a:pPr algn="just"/>
          <a:r>
            <a:rPr lang="pl-PL" sz="1400" baseline="0"/>
            <a:t>z- odległośc kół suwnicy 1 i 2  (min na odległoścć zderzaków)</a:t>
          </a:r>
        </a:p>
        <a:p>
          <a:pPr algn="just"/>
          <a:r>
            <a:rPr lang="pl-PL" sz="1400" baseline="0"/>
            <a:t>4) Uruchom Solver: Dane\Solver\cel=M_max zmieniaj=x_1\Rozwiąż\OK</a:t>
          </a:r>
        </a:p>
        <a:p>
          <a:pPr algn="just"/>
          <a:r>
            <a:rPr lang="pl-PL" sz="1400" baseline="0"/>
            <a:t>5) Uruchom Solver\cel=S_V; zmieniaj=x_1V</a:t>
          </a:r>
        </a:p>
        <a:p>
          <a:pPr algn="just"/>
          <a:r>
            <a:rPr lang="pl-PL" sz="1400" baseline="0"/>
            <a:t>6) w żóltych polach znajdują się wyniki</a:t>
          </a:r>
          <a:endParaRPr lang="pl-PL" sz="1400"/>
        </a:p>
      </xdr:txBody>
    </xdr:sp>
    <xdr:clientData/>
  </xdr:twoCellAnchor>
  <xdr:twoCellAnchor editAs="oneCell">
    <xdr:from>
      <xdr:col>3</xdr:col>
      <xdr:colOff>19050</xdr:colOff>
      <xdr:row>0</xdr:row>
      <xdr:rowOff>47625</xdr:rowOff>
    </xdr:from>
    <xdr:to>
      <xdr:col>7</xdr:col>
      <xdr:colOff>9050</xdr:colOff>
      <xdr:row>13</xdr:row>
      <xdr:rowOff>47314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428625"/>
          <a:ext cx="3800000" cy="2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showGridLines="0" tabSelected="1" topLeftCell="A13" workbookViewId="0">
      <selection activeCell="M13" sqref="M13"/>
    </sheetView>
  </sheetViews>
  <sheetFormatPr defaultRowHeight="15" x14ac:dyDescent="0.25"/>
  <cols>
    <col min="1" max="1" width="5.140625" customWidth="1"/>
    <col min="2" max="2" width="9.42578125" customWidth="1"/>
    <col min="3" max="3" width="5.140625" customWidth="1"/>
    <col min="4" max="4" width="18.28515625" customWidth="1"/>
    <col min="5" max="5" width="11.85546875" customWidth="1"/>
    <col min="6" max="6" width="15.42578125" customWidth="1"/>
    <col min="7" max="7" width="11.5703125" customWidth="1"/>
    <col min="8" max="8" width="9.5703125" customWidth="1"/>
    <col min="11" max="11" width="11.28515625" customWidth="1"/>
    <col min="12" max="12" width="11.5703125" customWidth="1"/>
    <col min="13" max="13" width="12.42578125" bestFit="1" customWidth="1"/>
    <col min="17" max="17" width="16.140625" customWidth="1"/>
  </cols>
  <sheetData>
    <row r="2" spans="4:15" ht="15.75" x14ac:dyDescent="0.25">
      <c r="I2" s="28"/>
    </row>
    <row r="14" spans="4:15" ht="18.75" x14ac:dyDescent="0.3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4:15" ht="18.75" x14ac:dyDescent="0.3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4:15" ht="18.75" x14ac:dyDescent="0.3">
      <c r="D16" s="11" t="s">
        <v>18</v>
      </c>
      <c r="E16" s="21"/>
      <c r="F16" s="12"/>
      <c r="G16" s="4"/>
      <c r="H16" s="4"/>
      <c r="I16" s="4"/>
      <c r="J16" s="4"/>
      <c r="K16" s="4"/>
      <c r="L16" s="4"/>
      <c r="M16" s="4"/>
      <c r="N16" s="4"/>
      <c r="O16" s="4"/>
    </row>
    <row r="17" spans="1:15" ht="18.75" x14ac:dyDescent="0.3">
      <c r="D17" s="20" t="s">
        <v>2</v>
      </c>
      <c r="E17" s="8" t="s">
        <v>6</v>
      </c>
      <c r="F17" s="8"/>
      <c r="G17" s="6"/>
      <c r="H17" s="4"/>
      <c r="I17" s="4"/>
      <c r="J17" s="4"/>
      <c r="K17" s="4"/>
      <c r="L17" s="4"/>
      <c r="M17" s="4"/>
      <c r="N17" s="4"/>
      <c r="O17" s="4"/>
    </row>
    <row r="18" spans="1:15" ht="18.75" x14ac:dyDescent="0.3">
      <c r="A18" t="s">
        <v>7</v>
      </c>
      <c r="D18" s="20" t="s">
        <v>8</v>
      </c>
      <c r="E18" s="5" t="s">
        <v>3</v>
      </c>
      <c r="F18" s="7">
        <v>12</v>
      </c>
      <c r="G18" s="5" t="s">
        <v>0</v>
      </c>
      <c r="H18" s="4"/>
      <c r="I18" s="4"/>
      <c r="J18" s="4"/>
      <c r="K18" s="4"/>
      <c r="L18" s="4"/>
      <c r="M18" s="4"/>
      <c r="N18" s="4"/>
      <c r="O18" s="4"/>
    </row>
    <row r="19" spans="1:15" ht="20.25" x14ac:dyDescent="0.35">
      <c r="D19" s="23" t="s">
        <v>9</v>
      </c>
      <c r="E19" s="5" t="s">
        <v>12</v>
      </c>
      <c r="F19" s="7">
        <v>66.5</v>
      </c>
      <c r="G19" s="5" t="s">
        <v>1</v>
      </c>
      <c r="H19" s="4"/>
      <c r="I19" s="4"/>
      <c r="J19" s="4"/>
      <c r="K19" s="4"/>
      <c r="L19" s="4"/>
      <c r="M19" s="4"/>
      <c r="N19" s="4"/>
      <c r="O19" s="4"/>
    </row>
    <row r="20" spans="1:15" ht="20.25" x14ac:dyDescent="0.35">
      <c r="D20" s="25"/>
      <c r="E20" s="5" t="s">
        <v>19</v>
      </c>
      <c r="F20" s="7">
        <v>2.7</v>
      </c>
      <c r="G20" s="5" t="s">
        <v>0</v>
      </c>
      <c r="H20" s="4"/>
      <c r="I20" s="4"/>
      <c r="J20" s="4"/>
      <c r="K20" s="4"/>
      <c r="L20" s="4"/>
      <c r="M20" s="4"/>
      <c r="N20" s="4"/>
      <c r="O20" s="4"/>
    </row>
    <row r="21" spans="1:15" ht="20.25" x14ac:dyDescent="0.35">
      <c r="D21" s="24"/>
      <c r="E21" s="5" t="s">
        <v>20</v>
      </c>
      <c r="F21" s="7">
        <v>66.5</v>
      </c>
      <c r="G21" s="5" t="s">
        <v>1</v>
      </c>
      <c r="H21" s="4"/>
      <c r="I21" s="4"/>
      <c r="J21" s="4"/>
      <c r="K21" s="4"/>
      <c r="L21" s="4"/>
      <c r="M21" s="4"/>
      <c r="N21" s="4"/>
      <c r="O21" s="4"/>
    </row>
    <row r="22" spans="1:15" ht="18.75" x14ac:dyDescent="0.3">
      <c r="D22" s="5" t="s">
        <v>11</v>
      </c>
      <c r="E22" s="5" t="s">
        <v>5</v>
      </c>
      <c r="F22" s="7">
        <v>0.59</v>
      </c>
      <c r="G22" s="5" t="s">
        <v>0</v>
      </c>
      <c r="H22" s="4"/>
      <c r="I22" s="4"/>
      <c r="J22" s="4"/>
      <c r="K22" s="4"/>
      <c r="L22" s="4"/>
      <c r="M22" s="4"/>
      <c r="N22" s="4"/>
      <c r="O22" s="4"/>
    </row>
    <row r="23" spans="1:15" ht="20.25" x14ac:dyDescent="0.35">
      <c r="B23" s="1"/>
      <c r="C23" s="3"/>
      <c r="D23" s="8" t="s">
        <v>10</v>
      </c>
      <c r="E23" s="5" t="s">
        <v>13</v>
      </c>
      <c r="F23" s="7">
        <v>66.5</v>
      </c>
      <c r="G23" s="5" t="s">
        <v>1</v>
      </c>
      <c r="H23" s="4"/>
      <c r="I23" s="4"/>
      <c r="J23" s="4"/>
      <c r="K23" s="4"/>
      <c r="L23" s="4"/>
      <c r="M23" s="4"/>
      <c r="N23" s="4"/>
      <c r="O23" s="4"/>
    </row>
    <row r="24" spans="1:15" ht="20.25" x14ac:dyDescent="0.35">
      <c r="B24" s="2"/>
      <c r="C24" s="3"/>
      <c r="D24" s="8"/>
      <c r="E24" s="5" t="s">
        <v>21</v>
      </c>
      <c r="F24" s="7">
        <v>2.7</v>
      </c>
      <c r="G24" s="5" t="s">
        <v>0</v>
      </c>
      <c r="H24" s="4"/>
      <c r="I24" s="4"/>
      <c r="J24" s="4"/>
      <c r="K24" s="4"/>
      <c r="L24" s="4"/>
      <c r="M24" s="4"/>
      <c r="N24" s="4"/>
      <c r="O24" s="4"/>
    </row>
    <row r="25" spans="1:15" ht="20.25" x14ac:dyDescent="0.35">
      <c r="B25" s="3"/>
      <c r="C25" s="3"/>
      <c r="D25" s="22"/>
      <c r="E25" s="5" t="s">
        <v>14</v>
      </c>
      <c r="F25" s="7">
        <v>66.5</v>
      </c>
      <c r="G25" s="5" t="s">
        <v>1</v>
      </c>
      <c r="H25" s="4"/>
      <c r="I25" s="4"/>
      <c r="J25" s="4"/>
      <c r="K25" s="4"/>
      <c r="L25" s="4"/>
      <c r="M25" s="4"/>
      <c r="N25" s="4"/>
      <c r="O25" s="4"/>
    </row>
    <row r="26" spans="1:15" ht="18.75" x14ac:dyDescent="0.3">
      <c r="B26" s="1"/>
      <c r="C26" s="3"/>
      <c r="D26" s="6"/>
      <c r="E26" s="5" t="s">
        <v>4</v>
      </c>
      <c r="F26" s="7">
        <f>P_1+P_2+P_3+P_4</f>
        <v>266</v>
      </c>
      <c r="G26" s="5" t="s">
        <v>1</v>
      </c>
      <c r="H26" s="6"/>
      <c r="I26" s="4"/>
      <c r="J26" s="4"/>
      <c r="K26" s="4"/>
      <c r="L26" s="4"/>
      <c r="M26" s="4"/>
      <c r="N26" s="4"/>
      <c r="O26" s="4"/>
    </row>
    <row r="27" spans="1:15" ht="18.75" x14ac:dyDescent="0.3">
      <c r="D27" s="4"/>
      <c r="H27" s="4"/>
      <c r="I27" s="4"/>
      <c r="J27" s="4"/>
      <c r="K27" s="4"/>
      <c r="L27" s="4"/>
      <c r="M27" s="4"/>
      <c r="N27" s="4"/>
      <c r="O27" s="4"/>
    </row>
    <row r="28" spans="1:15" ht="18.75" x14ac:dyDescent="0.3">
      <c r="D28" s="9" t="s">
        <v>22</v>
      </c>
      <c r="E28" s="9"/>
      <c r="F28" s="9"/>
      <c r="G28" s="9" t="s">
        <v>23</v>
      </c>
      <c r="H28" s="9"/>
      <c r="N28" s="4"/>
      <c r="O28" s="4"/>
    </row>
    <row r="29" spans="1:15" ht="21" thickBot="1" x14ac:dyDescent="0.4">
      <c r="D29" s="10" t="s">
        <v>15</v>
      </c>
      <c r="E29" s="5" t="s">
        <v>16</v>
      </c>
      <c r="F29" s="5" t="s">
        <v>17</v>
      </c>
      <c r="G29" s="5" t="s">
        <v>15</v>
      </c>
      <c r="H29" s="5" t="s">
        <v>16</v>
      </c>
      <c r="L29" s="4"/>
    </row>
    <row r="30" spans="1:15" ht="19.5" thickBot="1" x14ac:dyDescent="0.35">
      <c r="D30" s="13">
        <v>3.1524999822265478</v>
      </c>
      <c r="E30" s="14">
        <f>P_1*(1-x_1/L)</f>
        <v>49.02989593182788</v>
      </c>
      <c r="F30" s="15">
        <f>S_V*x_1</f>
        <v>408.9751374779255</v>
      </c>
      <c r="G30" s="26">
        <v>0</v>
      </c>
      <c r="H30" s="15">
        <f>P_1*(1-x_1V/L)</f>
        <v>66.5</v>
      </c>
      <c r="L30" s="4"/>
    </row>
    <row r="31" spans="1:15" ht="18.75" x14ac:dyDescent="0.3">
      <c r="D31" s="16">
        <f>x_1+R_1</f>
        <v>5.852499982226548</v>
      </c>
      <c r="E31" s="15">
        <f>P_2*(1-x_2/L)</f>
        <v>34.067395931827875</v>
      </c>
      <c r="F31" s="15">
        <f>S_V*x_2-P_1*(x_2-x_1)</f>
        <v>579.69726354166664</v>
      </c>
      <c r="G31" s="15">
        <f>x_1V+R_1</f>
        <v>2.7</v>
      </c>
      <c r="H31" s="15">
        <f>P_2*(1-x_2V/L)</f>
        <v>51.537500000000001</v>
      </c>
      <c r="L31" s="4"/>
    </row>
    <row r="32" spans="1:15" ht="18.75" x14ac:dyDescent="0.3">
      <c r="D32" s="17">
        <f>x_2+Z</f>
        <v>6.4424999822265478</v>
      </c>
      <c r="E32" s="15">
        <f>P_3*(1-x_3/L)</f>
        <v>30.797812598494549</v>
      </c>
      <c r="F32" s="15">
        <f>S_V*x_3-P_1*(x_3-x_1)-P_2*(x_3-x_2)</f>
        <v>577.76820960744703</v>
      </c>
      <c r="G32" s="15">
        <f>x_2V+Z</f>
        <v>3.29</v>
      </c>
      <c r="H32" s="15">
        <f>P_3*(1-x_3V/L)</f>
        <v>48.267916666666665</v>
      </c>
      <c r="L32" s="4"/>
    </row>
    <row r="33" spans="4:15" ht="19.5" thickBot="1" x14ac:dyDescent="0.35">
      <c r="D33" s="17">
        <f>x_3+R_2</f>
        <v>9.142499982226548</v>
      </c>
      <c r="E33" s="15">
        <f>P_4*(1-x_4/L)</f>
        <v>15.835312598494548</v>
      </c>
      <c r="F33" s="15">
        <f>S_V*x_4-P_1*(x_4-x_1)-P_2*(x_4-x_2)-P_3*(x_4-x_3)</f>
        <v>389.3903356711881</v>
      </c>
      <c r="G33" s="15">
        <f>x_3V+R_2</f>
        <v>5.99</v>
      </c>
      <c r="H33" s="15">
        <f>P_4*(1-x_4V/L)</f>
        <v>33.305416666666659</v>
      </c>
      <c r="L33" s="4"/>
    </row>
    <row r="34" spans="4:15" ht="19.5" thickBot="1" x14ac:dyDescent="0.35">
      <c r="D34" s="18"/>
      <c r="E34" s="15">
        <f>SUM(E30:E33)</f>
        <v>129.73041706064484</v>
      </c>
      <c r="F34" s="27">
        <f>MAX(M_1,M_2,M_3,M_4)</f>
        <v>579.69726354166664</v>
      </c>
      <c r="G34" s="18"/>
      <c r="H34" s="19">
        <f>V_1V+V_2V+V_3V+V_4V</f>
        <v>199.61083333333329</v>
      </c>
      <c r="L34" s="4"/>
    </row>
    <row r="35" spans="4:15" ht="18.75" x14ac:dyDescent="0.3">
      <c r="D35" s="4"/>
      <c r="I35" s="4"/>
      <c r="L35" s="4"/>
    </row>
    <row r="36" spans="4:15" ht="18.75" x14ac:dyDescent="0.3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4:15" ht="18.75" x14ac:dyDescent="0.3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4:15" ht="18.75" x14ac:dyDescent="0.3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4:15" ht="18.75" x14ac:dyDescent="0.3">
      <c r="E39" s="4"/>
      <c r="F39" s="4"/>
      <c r="G39" s="4"/>
    </row>
  </sheetData>
  <mergeCells count="6">
    <mergeCell ref="D28:F28"/>
    <mergeCell ref="G28:H28"/>
    <mergeCell ref="E17:F17"/>
    <mergeCell ref="D23:D24"/>
    <mergeCell ref="D16:F16"/>
    <mergeCell ref="D19:D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3" workbookViewId="0">
      <selection activeCell="A53" sqref="A5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31</vt:i4>
      </vt:variant>
    </vt:vector>
  </HeadingPairs>
  <TitlesOfParts>
    <vt:vector size="34" baseType="lpstr">
      <vt:lpstr>Arkusz1</vt:lpstr>
      <vt:lpstr>Arkusz2</vt:lpstr>
      <vt:lpstr>Arkusz3</vt:lpstr>
      <vt:lpstr>L</vt:lpstr>
      <vt:lpstr>M_1</vt:lpstr>
      <vt:lpstr>M_2</vt:lpstr>
      <vt:lpstr>M_3</vt:lpstr>
      <vt:lpstr>M_4</vt:lpstr>
      <vt:lpstr>M_max</vt:lpstr>
      <vt:lpstr>P_1</vt:lpstr>
      <vt:lpstr>P_2</vt:lpstr>
      <vt:lpstr>P_3</vt:lpstr>
      <vt:lpstr>P_4</vt:lpstr>
      <vt:lpstr>R_1</vt:lpstr>
      <vt:lpstr>R_2</vt:lpstr>
      <vt:lpstr>S_M</vt:lpstr>
      <vt:lpstr>S_V</vt:lpstr>
      <vt:lpstr>V_1</vt:lpstr>
      <vt:lpstr>V_1V</vt:lpstr>
      <vt:lpstr>V_2</vt:lpstr>
      <vt:lpstr>V_2V</vt:lpstr>
      <vt:lpstr>V_3</vt:lpstr>
      <vt:lpstr>V_3V</vt:lpstr>
      <vt:lpstr>V_4</vt:lpstr>
      <vt:lpstr>V_4V</vt:lpstr>
      <vt:lpstr>x_1</vt:lpstr>
      <vt:lpstr>x_1V</vt:lpstr>
      <vt:lpstr>x_2</vt:lpstr>
      <vt:lpstr>x_2V</vt:lpstr>
      <vt:lpstr>x_3</vt:lpstr>
      <vt:lpstr>x_3V</vt:lpstr>
      <vt:lpstr>x_4</vt:lpstr>
      <vt:lpstr>x_4V</vt:lpstr>
      <vt:lpstr>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Chodor-Projekt_3</dc:creator>
  <cp:lastModifiedBy>Użytkownik systemu Windows</cp:lastModifiedBy>
  <cp:lastPrinted>2017-04-06T14:55:08Z</cp:lastPrinted>
  <dcterms:created xsi:type="dcterms:W3CDTF">2017-04-04T06:01:35Z</dcterms:created>
  <dcterms:modified xsi:type="dcterms:W3CDTF">2018-05-27T13:13:11Z</dcterms:modified>
</cp:coreProperties>
</file>